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0856" windowHeight="10176" activeTab="0"/>
  </bookViews>
  <sheets>
    <sheet name="POC" sheetId="1" r:id="rId1"/>
    <sheet name="Example" sheetId="2" r:id="rId2"/>
  </sheets>
  <definedNames>
    <definedName name="_xlfn.IFERROR" hidden="1">#NAME?</definedName>
    <definedName name="AS2DocOpenMode" hidden="1">"AS2DocumentEdit"</definedName>
    <definedName name="_xlnm.Print_Area" localSheetId="1">'Example'!$A$12:$AA$13</definedName>
    <definedName name="_xlnm.Print_Area" localSheetId="0">'POC'!$A$12:$AA$13</definedName>
    <definedName name="_xlnm.Print_Titles" localSheetId="1">'Example'!$5:$11</definedName>
    <definedName name="_xlnm.Print_Titles" localSheetId="0">'POC'!$5:$11</definedName>
  </definedNames>
  <calcPr fullCalcOnLoad="1"/>
</workbook>
</file>

<file path=xl/comments1.xml><?xml version="1.0" encoding="utf-8"?>
<comments xmlns="http://schemas.openxmlformats.org/spreadsheetml/2006/main">
  <authors>
    <author>jshultz</author>
  </authors>
  <commentList>
    <comment ref="O11" authorId="0">
      <text>
        <r>
          <rPr>
            <sz val="8"/>
            <rFont val="Tahoma"/>
            <family val="2"/>
          </rPr>
          <t>Asset - Cost in Excess of Billings</t>
        </r>
      </text>
    </comment>
    <comment ref="P11" authorId="0">
      <text>
        <r>
          <rPr>
            <sz val="8"/>
            <rFont val="Tahoma"/>
            <family val="2"/>
          </rPr>
          <t xml:space="preserve">Liability - Billings in Excess of Cost
</t>
        </r>
      </text>
    </comment>
  </commentList>
</comments>
</file>

<file path=xl/comments2.xml><?xml version="1.0" encoding="utf-8"?>
<comments xmlns="http://schemas.openxmlformats.org/spreadsheetml/2006/main">
  <authors>
    <author>jshultz</author>
  </authors>
  <commentList>
    <comment ref="O11" authorId="0">
      <text>
        <r>
          <rPr>
            <sz val="8"/>
            <rFont val="Tahoma"/>
            <family val="2"/>
          </rPr>
          <t>Asset - Cost in Excess of Billings</t>
        </r>
      </text>
    </comment>
    <comment ref="P11" authorId="0">
      <text>
        <r>
          <rPr>
            <sz val="8"/>
            <rFont val="Tahoma"/>
            <family val="2"/>
          </rPr>
          <t xml:space="preserve">Liability - Billings in Excess of Cost
</t>
        </r>
      </text>
    </comment>
  </commentList>
</comments>
</file>

<file path=xl/sharedStrings.xml><?xml version="1.0" encoding="utf-8"?>
<sst xmlns="http://schemas.openxmlformats.org/spreadsheetml/2006/main" count="76" uniqueCount="40">
  <si>
    <t>Contract Description</t>
  </si>
  <si>
    <t>CIE</t>
  </si>
  <si>
    <t>BIE</t>
  </si>
  <si>
    <t>PY Costs</t>
  </si>
  <si>
    <t>Total Costs</t>
  </si>
  <si>
    <t>PY Billings</t>
  </si>
  <si>
    <t>CY Billings</t>
  </si>
  <si>
    <t>Total Billings</t>
  </si>
  <si>
    <t>PY Revenue</t>
  </si>
  <si>
    <t>Total Rev</t>
  </si>
  <si>
    <t>Cost Information</t>
  </si>
  <si>
    <t>Billings Information</t>
  </si>
  <si>
    <t>Revenue Information</t>
  </si>
  <si>
    <t>Total Gross Profit</t>
  </si>
  <si>
    <t>Percent Complete</t>
  </si>
  <si>
    <t>Estimated Profit %</t>
  </si>
  <si>
    <t>Estimated Profit</t>
  </si>
  <si>
    <t>Estimated Cost to Complete</t>
  </si>
  <si>
    <t>Contract Number</t>
  </si>
  <si>
    <t>Total Billings2</t>
  </si>
  <si>
    <t>Change Orders</t>
  </si>
  <si>
    <t>Final Contract Amount</t>
  </si>
  <si>
    <t>Other</t>
  </si>
  <si>
    <t>Accrued Loss</t>
  </si>
  <si>
    <t>Gross Profit If Loss</t>
  </si>
  <si>
    <t>Total</t>
  </si>
  <si>
    <t>SS1478</t>
  </si>
  <si>
    <t>SS1479</t>
  </si>
  <si>
    <t>Project Loss Job</t>
  </si>
  <si>
    <t>Project Profitable Job</t>
  </si>
  <si>
    <t>YTD Costs CY</t>
  </si>
  <si>
    <t>[Company Name]</t>
  </si>
  <si>
    <t>Percentage of Completion Schedule</t>
  </si>
  <si>
    <t>[Year End]</t>
  </si>
  <si>
    <t>From Inception to Date</t>
  </si>
  <si>
    <t>Entries</t>
  </si>
  <si>
    <t>Original Contract Value</t>
  </si>
  <si>
    <t>Total Costs Incurred</t>
  </si>
  <si>
    <t>Total Revenue Recognized</t>
  </si>
  <si>
    <t>CY Revenue Recognized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</si>
</sst>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_);_(* \(#,##0\);_(* &quot;-&quot;??_);_(@_)"/>
    <numFmt numFmtId="167" formatCode="_(&quot;$&quot;* #,##0_);_(&quot;$&quot;* \(#,##0\);_(&quot;$&quot;* &quot;-&quot;??_);_(@_)"/>
    <numFmt numFmtId="168" formatCode="#,##0;\-#,##0"/>
    <numFmt numFmtId="169" formatCode="#,##0.00;\-#,##0.00"/>
    <numFmt numFmtId="170" formatCode="0.00_);\(0.00\)"/>
    <numFmt numFmtId="171" formatCode="_(* #,##0.0_);_(* \(#,##0.0\);_(* &quot;-&quot;??_);_(@_)"/>
    <numFmt numFmtId="172" formatCode="0.000"/>
    <numFmt numFmtId="173" formatCode="_(* #,##0.0_);_(* \(#,##0.0\);_(* &quot;-&quot;?_);_(@_)"/>
    <numFmt numFmtId="174" formatCode="0%_);\(0%\)"/>
    <numFmt numFmtId="175" formatCode="000000"/>
  </numFmts>
  <fonts count="53">
    <font>
      <sz val="9"/>
      <color theme="1"/>
      <name val="Calibri"/>
      <family val="2"/>
    </font>
    <font>
      <sz val="9"/>
      <color indexed="8"/>
      <name val="Calibri"/>
      <family val="2"/>
    </font>
    <font>
      <sz val="12"/>
      <name val="Courier"/>
      <family val="3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56"/>
      <name val="Calibri"/>
      <family val="2"/>
    </font>
    <font>
      <sz val="9"/>
      <name val="Calibri"/>
      <family val="2"/>
    </font>
    <font>
      <b/>
      <sz val="15"/>
      <color indexed="8"/>
      <name val="Calibri"/>
      <family val="2"/>
    </font>
    <font>
      <b/>
      <sz val="18"/>
      <color indexed="9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3"/>
      <name val="Calibri"/>
      <family val="2"/>
    </font>
    <font>
      <b/>
      <sz val="15"/>
      <color theme="1"/>
      <name val="Calibri"/>
      <family val="2"/>
    </font>
    <font>
      <b/>
      <sz val="18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4" fontId="5" fillId="30" borderId="3">
      <alignment horizontal="center" vertical="center" wrapText="1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37" fontId="2" fillId="0" borderId="0">
      <alignment/>
      <protection/>
    </xf>
    <xf numFmtId="37" fontId="8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4" fillId="0" borderId="0" xfId="87" applyNumberFormat="1" applyFont="1">
      <alignment/>
      <protection/>
    </xf>
    <xf numFmtId="166" fontId="0" fillId="0" borderId="0" xfId="42" applyNumberFormat="1" applyFont="1" applyAlignment="1">
      <alignment/>
    </xf>
    <xf numFmtId="10" fontId="0" fillId="0" borderId="0" xfId="96" applyNumberFormat="1" applyFont="1" applyAlignment="1">
      <alignment/>
    </xf>
    <xf numFmtId="0" fontId="46" fillId="0" borderId="0" xfId="0" applyFont="1" applyAlignment="1">
      <alignment/>
    </xf>
    <xf numFmtId="166" fontId="46" fillId="0" borderId="0" xfId="42" applyNumberFormat="1" applyFont="1" applyAlignment="1">
      <alignment/>
    </xf>
    <xf numFmtId="49" fontId="26" fillId="0" borderId="0" xfId="79" applyNumberFormat="1" applyFont="1" applyFill="1" applyAlignment="1" applyProtection="1">
      <alignment horizontal="center"/>
      <protection/>
    </xf>
    <xf numFmtId="37" fontId="26" fillId="0" borderId="0" xfId="79" applyFont="1" applyFill="1" applyAlignment="1">
      <alignment horizontal="center"/>
      <protection/>
    </xf>
    <xf numFmtId="166" fontId="26" fillId="0" borderId="0" xfId="42" applyNumberFormat="1" applyFont="1" applyFill="1" applyAlignment="1" applyProtection="1">
      <alignment horizontal="center"/>
      <protection/>
    </xf>
    <xf numFmtId="166" fontId="46" fillId="0" borderId="0" xfId="42" applyNumberFormat="1" applyFont="1" applyAlignment="1">
      <alignment horizontal="center"/>
    </xf>
    <xf numFmtId="0" fontId="46" fillId="0" borderId="0" xfId="0" applyFont="1" applyAlignment="1">
      <alignment horizontal="center"/>
    </xf>
    <xf numFmtId="166" fontId="26" fillId="0" borderId="0" xfId="42" applyNumberFormat="1" applyFont="1" applyFill="1" applyAlignment="1">
      <alignment horizontal="center"/>
    </xf>
    <xf numFmtId="166" fontId="48" fillId="0" borderId="0" xfId="42" applyNumberFormat="1" applyFont="1" applyAlignment="1">
      <alignment horizontal="center"/>
    </xf>
    <xf numFmtId="166" fontId="48" fillId="0" borderId="0" xfId="42" applyNumberFormat="1" applyFont="1" applyFill="1" applyAlignment="1">
      <alignment horizontal="center"/>
    </xf>
    <xf numFmtId="166" fontId="46" fillId="0" borderId="0" xfId="42" applyNumberFormat="1" applyFont="1" applyAlignment="1">
      <alignment horizontal="center" wrapText="1"/>
    </xf>
    <xf numFmtId="0" fontId="46" fillId="0" borderId="0" xfId="0" applyFont="1" applyAlignment="1">
      <alignment horizontal="center" wrapText="1"/>
    </xf>
    <xf numFmtId="49" fontId="35" fillId="0" borderId="0" xfId="79" applyNumberFormat="1" applyFont="1" applyFill="1" applyAlignment="1" applyProtection="1">
      <alignment horizontal="center" wrapText="1"/>
      <protection/>
    </xf>
    <xf numFmtId="37" fontId="35" fillId="0" borderId="0" xfId="79" applyFont="1" applyFill="1" applyAlignment="1" applyProtection="1">
      <alignment horizontal="center" wrapText="1"/>
      <protection/>
    </xf>
    <xf numFmtId="166" fontId="35" fillId="0" borderId="11" xfId="42" applyNumberFormat="1" applyFont="1" applyFill="1" applyBorder="1" applyAlignment="1" applyProtection="1">
      <alignment horizontal="center" wrapText="1"/>
      <protection/>
    </xf>
    <xf numFmtId="166" fontId="35" fillId="0" borderId="0" xfId="42" applyNumberFormat="1" applyFont="1" applyFill="1" applyAlignment="1">
      <alignment horizontal="center" wrapText="1"/>
    </xf>
    <xf numFmtId="166" fontId="46" fillId="0" borderId="12" xfId="42" applyNumberFormat="1" applyFont="1" applyBorder="1" applyAlignment="1">
      <alignment horizontal="center" wrapText="1"/>
    </xf>
    <xf numFmtId="166" fontId="46" fillId="0" borderId="0" xfId="42" applyNumberFormat="1" applyFont="1" applyBorder="1" applyAlignment="1">
      <alignment horizontal="center" wrapText="1"/>
    </xf>
    <xf numFmtId="166" fontId="46" fillId="0" borderId="13" xfId="42" applyNumberFormat="1" applyFont="1" applyBorder="1" applyAlignment="1">
      <alignment horizontal="center" wrapText="1"/>
    </xf>
    <xf numFmtId="166" fontId="46" fillId="0" borderId="13" xfId="42" applyNumberFormat="1" applyFont="1" applyBorder="1" applyAlignment="1">
      <alignment horizontal="center"/>
    </xf>
    <xf numFmtId="166" fontId="46" fillId="0" borderId="12" xfId="42" applyNumberFormat="1" applyFont="1" applyBorder="1" applyAlignment="1">
      <alignment horizontal="center"/>
    </xf>
    <xf numFmtId="10" fontId="46" fillId="0" borderId="0" xfId="96" applyNumberFormat="1" applyFont="1" applyBorder="1" applyAlignment="1">
      <alignment horizontal="center"/>
    </xf>
    <xf numFmtId="166" fontId="46" fillId="0" borderId="0" xfId="42" applyNumberFormat="1" applyFont="1" applyBorder="1" applyAlignment="1">
      <alignment horizontal="center"/>
    </xf>
    <xf numFmtId="10" fontId="46" fillId="0" borderId="0" xfId="96" applyNumberFormat="1" applyFont="1" applyBorder="1" applyAlignment="1">
      <alignment horizontal="center" wrapText="1"/>
    </xf>
    <xf numFmtId="37" fontId="35" fillId="0" borderId="0" xfId="79" applyFont="1" applyFill="1" applyAlignment="1" applyProtection="1">
      <alignment horizontal="center"/>
      <protection/>
    </xf>
    <xf numFmtId="166" fontId="0" fillId="0" borderId="0" xfId="42" applyNumberFormat="1" applyFont="1" applyAlignment="1">
      <alignment/>
    </xf>
    <xf numFmtId="166" fontId="7" fillId="0" borderId="12" xfId="42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/>
    </xf>
    <xf numFmtId="0" fontId="46" fillId="0" borderId="0" xfId="0" applyFont="1" applyFill="1" applyAlignment="1">
      <alignment horizontal="center"/>
    </xf>
    <xf numFmtId="166" fontId="46" fillId="0" borderId="13" xfId="42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center" wrapText="1"/>
    </xf>
    <xf numFmtId="166" fontId="46" fillId="0" borderId="12" xfId="42" applyNumberFormat="1" applyFont="1" applyFill="1" applyBorder="1" applyAlignment="1">
      <alignment horizontal="center" wrapText="1"/>
    </xf>
    <xf numFmtId="166" fontId="46" fillId="0" borderId="0" xfId="42" applyNumberFormat="1" applyFont="1" applyFill="1" applyBorder="1" applyAlignment="1">
      <alignment horizontal="center" wrapText="1"/>
    </xf>
    <xf numFmtId="166" fontId="46" fillId="0" borderId="13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66" fontId="0" fillId="0" borderId="12" xfId="42" applyNumberFormat="1" applyFont="1" applyFill="1" applyBorder="1" applyAlignment="1">
      <alignment/>
    </xf>
    <xf numFmtId="166" fontId="1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49" fillId="0" borderId="0" xfId="0" applyNumberFormat="1" applyFont="1" applyFill="1" applyAlignment="1">
      <alignment/>
    </xf>
    <xf numFmtId="166" fontId="1" fillId="0" borderId="12" xfId="0" applyNumberFormat="1" applyFont="1" applyFill="1" applyBorder="1" applyAlignment="1">
      <alignment/>
    </xf>
    <xf numFmtId="166" fontId="49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9" fillId="0" borderId="12" xfId="0" applyNumberFormat="1" applyFont="1" applyBorder="1" applyAlignment="1">
      <alignment/>
    </xf>
    <xf numFmtId="0" fontId="49" fillId="0" borderId="0" xfId="0" applyNumberFormat="1" applyFont="1" applyAlignment="1">
      <alignment horizontal="center"/>
    </xf>
    <xf numFmtId="0" fontId="49" fillId="0" borderId="13" xfId="0" applyNumberFormat="1" applyFont="1" applyBorder="1" applyAlignment="1">
      <alignment/>
    </xf>
    <xf numFmtId="166" fontId="49" fillId="0" borderId="0" xfId="0" applyNumberFormat="1" applyFont="1" applyAlignment="1">
      <alignment/>
    </xf>
    <xf numFmtId="166" fontId="0" fillId="0" borderId="13" xfId="0" applyNumberFormat="1" applyFont="1" applyFill="1" applyBorder="1" applyAlignment="1">
      <alignment/>
    </xf>
    <xf numFmtId="166" fontId="49" fillId="34" borderId="0" xfId="42" applyNumberFormat="1" applyFont="1" applyFill="1" applyAlignment="1">
      <alignment/>
    </xf>
    <xf numFmtId="10" fontId="49" fillId="34" borderId="0" xfId="96" applyNumberFormat="1" applyFont="1" applyFill="1" applyAlignment="1">
      <alignment/>
    </xf>
    <xf numFmtId="166" fontId="49" fillId="34" borderId="12" xfId="42" applyNumberFormat="1" applyFont="1" applyFill="1" applyBorder="1" applyAlignment="1">
      <alignment/>
    </xf>
    <xf numFmtId="10" fontId="49" fillId="34" borderId="0" xfId="96" applyNumberFormat="1" applyFont="1" applyFill="1" applyBorder="1" applyAlignment="1">
      <alignment/>
    </xf>
    <xf numFmtId="166" fontId="49" fillId="34" borderId="0" xfId="42" applyNumberFormat="1" applyFont="1" applyFill="1" applyBorder="1" applyAlignment="1">
      <alignment/>
    </xf>
    <xf numFmtId="166" fontId="49" fillId="34" borderId="0" xfId="42" applyNumberFormat="1" applyFont="1" applyFill="1" applyBorder="1" applyAlignment="1">
      <alignment horizontal="center"/>
    </xf>
    <xf numFmtId="166" fontId="49" fillId="34" borderId="13" xfId="42" applyNumberFormat="1" applyFont="1" applyFill="1" applyBorder="1" applyAlignment="1">
      <alignment/>
    </xf>
    <xf numFmtId="166" fontId="49" fillId="34" borderId="0" xfId="0" applyNumberFormat="1" applyFont="1" applyFill="1" applyAlignment="1">
      <alignment/>
    </xf>
    <xf numFmtId="166" fontId="49" fillId="34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35" fillId="35" borderId="14" xfId="0" applyFont="1" applyFill="1" applyBorder="1" applyAlignment="1">
      <alignment horizontal="center" vertical="top" wrapText="1"/>
    </xf>
    <xf numFmtId="0" fontId="35" fillId="35" borderId="15" xfId="0" applyFont="1" applyFill="1" applyBorder="1" applyAlignment="1">
      <alignment horizontal="center" vertical="top" wrapText="1"/>
    </xf>
    <xf numFmtId="0" fontId="35" fillId="35" borderId="16" xfId="0" applyFont="1" applyFill="1" applyBorder="1" applyAlignment="1">
      <alignment horizontal="center" vertical="top" wrapText="1"/>
    </xf>
    <xf numFmtId="166" fontId="35" fillId="35" borderId="15" xfId="42" applyNumberFormat="1" applyFont="1" applyFill="1" applyBorder="1" applyAlignment="1">
      <alignment horizontal="center"/>
    </xf>
    <xf numFmtId="166" fontId="35" fillId="35" borderId="16" xfId="42" applyNumberFormat="1" applyFont="1" applyFill="1" applyBorder="1" applyAlignment="1">
      <alignment horizontal="center"/>
    </xf>
    <xf numFmtId="166" fontId="35" fillId="35" borderId="14" xfId="42" applyNumberFormat="1" applyFont="1" applyFill="1" applyBorder="1" applyAlignment="1">
      <alignment horizontal="center"/>
    </xf>
    <xf numFmtId="166" fontId="51" fillId="35" borderId="17" xfId="42" applyNumberFormat="1" applyFont="1" applyFill="1" applyBorder="1" applyAlignment="1">
      <alignment horizontal="center" vertical="top" wrapText="1"/>
    </xf>
    <xf numFmtId="166" fontId="51" fillId="35" borderId="18" xfId="42" applyNumberFormat="1" applyFont="1" applyFill="1" applyBorder="1" applyAlignment="1">
      <alignment horizontal="center" vertical="top" wrapText="1"/>
    </xf>
    <xf numFmtId="166" fontId="51" fillId="35" borderId="19" xfId="42" applyNumberFormat="1" applyFont="1" applyFill="1" applyBorder="1" applyAlignment="1">
      <alignment horizontal="center" vertical="top" wrapText="1"/>
    </xf>
    <xf numFmtId="166" fontId="51" fillId="35" borderId="20" xfId="42" applyNumberFormat="1" applyFont="1" applyFill="1" applyBorder="1" applyAlignment="1">
      <alignment horizontal="center" vertical="top" wrapText="1"/>
    </xf>
    <xf numFmtId="166" fontId="51" fillId="35" borderId="3" xfId="42" applyNumberFormat="1" applyFont="1" applyFill="1" applyBorder="1" applyAlignment="1">
      <alignment horizontal="center" vertical="top" wrapText="1"/>
    </xf>
    <xf numFmtId="166" fontId="51" fillId="35" borderId="21" xfId="42" applyNumberFormat="1" applyFont="1" applyFill="1" applyBorder="1" applyAlignment="1">
      <alignment horizontal="center" vertical="top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10" xfId="46"/>
    <cellStyle name="Comma 2 2" xfId="47"/>
    <cellStyle name="Comma 2 3" xfId="48"/>
    <cellStyle name="Comma 2 4" xfId="49"/>
    <cellStyle name="Comma 2 5" xfId="50"/>
    <cellStyle name="Comma 2 6" xfId="51"/>
    <cellStyle name="Comma 2 7" xfId="52"/>
    <cellStyle name="Comma 2 8" xfId="53"/>
    <cellStyle name="Comma 2 9" xfId="54"/>
    <cellStyle name="Comma 3" xfId="55"/>
    <cellStyle name="Comma 4" xfId="56"/>
    <cellStyle name="Comma 5" xfId="57"/>
    <cellStyle name="Comma 6" xfId="58"/>
    <cellStyle name="Comma 7" xfId="59"/>
    <cellStyle name="Comma 8" xfId="60"/>
    <cellStyle name="Comma 9" xfId="61"/>
    <cellStyle name="Currency" xfId="62"/>
    <cellStyle name="Currency [0]" xfId="63"/>
    <cellStyle name="Currenc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10" xfId="75"/>
    <cellStyle name="Normal 11" xfId="76"/>
    <cellStyle name="Normal 2" xfId="77"/>
    <cellStyle name="Normal 2 10" xfId="78"/>
    <cellStyle name="Normal 2 2" xfId="79"/>
    <cellStyle name="Normal 2 3" xfId="80"/>
    <cellStyle name="Normal 2 4" xfId="81"/>
    <cellStyle name="Normal 2 5" xfId="82"/>
    <cellStyle name="Normal 2 6" xfId="83"/>
    <cellStyle name="Normal 2 7" xfId="84"/>
    <cellStyle name="Normal 2 8" xfId="85"/>
    <cellStyle name="Normal 2 9" xfId="8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e" xfId="94"/>
    <cellStyle name="Output" xfId="95"/>
    <cellStyle name="Percent" xfId="96"/>
    <cellStyle name="Percent (0)" xfId="97"/>
    <cellStyle name="Percent 10" xfId="98"/>
    <cellStyle name="Percent 2" xfId="99"/>
    <cellStyle name="Percent 2 10" xfId="100"/>
    <cellStyle name="Percent 2 2" xfId="101"/>
    <cellStyle name="Percent 2 3" xfId="102"/>
    <cellStyle name="Percent 2 4" xfId="103"/>
    <cellStyle name="Percent 2 5" xfId="104"/>
    <cellStyle name="Percent 2 6" xfId="105"/>
    <cellStyle name="Percent 2 7" xfId="106"/>
    <cellStyle name="Percent 2 8" xfId="107"/>
    <cellStyle name="Percent 2 9" xfId="108"/>
    <cellStyle name="Percent 3" xfId="109"/>
    <cellStyle name="Percent 4" xfId="110"/>
    <cellStyle name="Percent 5" xfId="111"/>
    <cellStyle name="Percent 6" xfId="112"/>
    <cellStyle name="Percent 7" xfId="113"/>
    <cellStyle name="Percent 8" xfId="114"/>
    <cellStyle name="Percent 9" xfId="115"/>
    <cellStyle name="Tickmark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3</xdr:row>
      <xdr:rowOff>95250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19050</xdr:rowOff>
    </xdr:to>
    <xdr:pic>
      <xdr:nvPicPr>
        <xdr:cNvPr id="1" name="Picture 1" descr="SpreasheetShoppe.com LOGO Blu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AA14" comment="" totalsRowCount="1">
  <autoFilter ref="A11:AA14"/>
  <tableColumns count="27">
    <tableColumn id="1" name="Contract Number"/>
    <tableColumn id="2" name="Contract Description"/>
    <tableColumn id="28" name="Original Contract Value"/>
    <tableColumn id="27" name="Change Orders"/>
    <tableColumn id="3" name="Final Contract Amount"/>
    <tableColumn id="4" name="Estimated Cost to Complete"/>
    <tableColumn id="5" name="Estimated Profit"/>
    <tableColumn id="6" name="Estimated Profit %"/>
    <tableColumn id="7" name="Total Costs Incurred"/>
    <tableColumn id="8" name="Percent Complete"/>
    <tableColumn id="9" name="Total Revenue Recognized"/>
    <tableColumn id="10" name="Total Gross Profit"/>
    <tableColumn id="30" name="Gross Profit If Loss"/>
    <tableColumn id="11" name="Total Billings"/>
    <tableColumn id="12" name="CIE" totalsRowFunction="sum"/>
    <tableColumn id="13" name="BIE" totalsRowFunction="sum"/>
    <tableColumn id="15" name="CY Revenue Recognized" totalsRowFunction="sum"/>
    <tableColumn id="32" name="Accrued Loss" totalsRowFunction="sum"/>
    <tableColumn id="16" name="YTD Costs CY" totalsRowFunction="sum"/>
    <tableColumn id="17" name="PY Costs" totalsRowFunction="sum"/>
    <tableColumn id="18" name="Total Costs" totalsRowFunction="sum"/>
    <tableColumn id="19" name="CY Billings" totalsRowFunction="sum"/>
    <tableColumn id="20" name="PY Billings" totalsRowFunction="sum"/>
    <tableColumn id="21" name="Total Billings2" totalsRowFunction="sum"/>
    <tableColumn id="22" name="PY Revenue" totalsRowFunction="sum"/>
    <tableColumn id="23" name="Other" totalsRowFunction="sum"/>
    <tableColumn id="24" name="Total Rev" totalsRowFunction="s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" name="Table115" displayName="Table115" ref="A11:AA14" comment="" totalsRowCount="1">
  <autoFilter ref="A11:AA14"/>
  <tableColumns count="27">
    <tableColumn id="1" name="Contract Number"/>
    <tableColumn id="2" name="Contract Description"/>
    <tableColumn id="28" name="Original Contract Value"/>
    <tableColumn id="27" name="Change Orders"/>
    <tableColumn id="3" name="Final Contract Amount"/>
    <tableColumn id="4" name="Estimated Cost to Complete"/>
    <tableColumn id="5" name="Estimated Profit"/>
    <tableColumn id="6" name="Estimated Profit %"/>
    <tableColumn id="7" name="Total Costs Incurred"/>
    <tableColumn id="8" name="Percent Complete"/>
    <tableColumn id="9" name="Total Revenue Recognized"/>
    <tableColumn id="10" name="Total Gross Profit"/>
    <tableColumn id="30" name="Gross Profit If Loss"/>
    <tableColumn id="11" name="Total Billings"/>
    <tableColumn id="12" name="CIE" totalsRowFunction="sum"/>
    <tableColumn id="13" name="BIE" totalsRowFunction="sum"/>
    <tableColumn id="15" name="CY Revenue Recognized" totalsRowFunction="sum"/>
    <tableColumn id="32" name="Accrued Loss" totalsRowFunction="sum"/>
    <tableColumn id="16" name="YTD Costs CY" totalsRowFunction="sum"/>
    <tableColumn id="17" name="PY Costs" totalsRowFunction="sum"/>
    <tableColumn id="18" name="Total Costs" totalsRowFunction="sum"/>
    <tableColumn id="19" name="CY Billings" totalsRowFunction="sum"/>
    <tableColumn id="20" name="PY Billings" totalsRowFunction="sum"/>
    <tableColumn id="21" name="Total Billings2" totalsRowFunction="sum"/>
    <tableColumn id="22" name="PY Revenue" totalsRowFunction="sum"/>
    <tableColumn id="23" name="Other" totalsRowFunction="sum"/>
    <tableColumn id="24" name="Total Rev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4"/>
  <sheetViews>
    <sheetView showGridLines="0"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2" sqref="A12"/>
    </sheetView>
  </sheetViews>
  <sheetFormatPr defaultColWidth="9.33203125" defaultRowHeight="12"/>
  <cols>
    <col min="1" max="1" width="17.5" style="1" customWidth="1"/>
    <col min="2" max="2" width="20.5" style="1" customWidth="1"/>
    <col min="3" max="3" width="17" style="1" customWidth="1"/>
    <col min="4" max="4" width="18.33203125" style="1" bestFit="1" customWidth="1"/>
    <col min="5" max="5" width="14.83203125" style="3" customWidth="1"/>
    <col min="6" max="6" width="16" style="3" customWidth="1"/>
    <col min="7" max="7" width="13" style="3" customWidth="1"/>
    <col min="8" max="8" width="12.66015625" style="1" customWidth="1"/>
    <col min="9" max="9" width="12.83203125" style="3" customWidth="1"/>
    <col min="10" max="10" width="12.83203125" style="4" customWidth="1"/>
    <col min="11" max="11" width="17.16015625" style="3" customWidth="1"/>
    <col min="12" max="12" width="13.16015625" style="3" customWidth="1"/>
    <col min="13" max="13" width="13.16015625" style="47" customWidth="1"/>
    <col min="14" max="14" width="11.83203125" style="3" customWidth="1"/>
    <col min="15" max="15" width="10.5" style="3" bestFit="1" customWidth="1"/>
    <col min="16" max="16" width="9.66015625" style="3" bestFit="1" customWidth="1"/>
    <col min="17" max="17" width="16.66015625" style="1" customWidth="1"/>
    <col min="18" max="18" width="16.66015625" style="49" customWidth="1"/>
    <col min="19" max="19" width="17.83203125" style="3" bestFit="1" customWidth="1"/>
    <col min="20" max="20" width="13.5" style="3" bestFit="1" customWidth="1"/>
    <col min="21" max="21" width="13.5" style="3" customWidth="1"/>
    <col min="22" max="23" width="13" style="3" customWidth="1"/>
    <col min="24" max="24" width="16.16015625" style="3" customWidth="1"/>
    <col min="25" max="25" width="15.16015625" style="3" bestFit="1" customWidth="1"/>
    <col min="26" max="26" width="14.16015625" style="3" customWidth="1"/>
    <col min="27" max="27" width="12.33203125" style="3" customWidth="1"/>
    <col min="28" max="16384" width="9.33203125" style="1" customWidth="1"/>
  </cols>
  <sheetData>
    <row r="1" ht="12"/>
    <row r="2" spans="5:27" ht="12">
      <c r="E2" s="30"/>
      <c r="F2" s="30"/>
      <c r="G2" s="30"/>
      <c r="I2" s="30"/>
      <c r="K2" s="30"/>
      <c r="L2" s="30"/>
      <c r="N2" s="30"/>
      <c r="O2" s="30"/>
      <c r="P2" s="30"/>
      <c r="S2" s="30"/>
      <c r="T2" s="30"/>
      <c r="U2" s="30"/>
      <c r="V2" s="30"/>
      <c r="W2" s="30"/>
      <c r="X2" s="30"/>
      <c r="Y2" s="30"/>
      <c r="Z2" s="30"/>
      <c r="AA2" s="30"/>
    </row>
    <row r="3" spans="5:27" ht="12">
      <c r="E3" s="30"/>
      <c r="F3" s="30"/>
      <c r="G3" s="30"/>
      <c r="I3" s="30"/>
      <c r="K3" s="30"/>
      <c r="L3" s="30"/>
      <c r="N3" s="30"/>
      <c r="O3" s="30"/>
      <c r="P3" s="30"/>
      <c r="S3" s="30"/>
      <c r="T3" s="30"/>
      <c r="U3" s="30"/>
      <c r="V3" s="30"/>
      <c r="W3" s="30"/>
      <c r="X3" s="30"/>
      <c r="Y3" s="30"/>
      <c r="Z3" s="30"/>
      <c r="AA3" s="30"/>
    </row>
    <row r="4" ht="12"/>
    <row r="5" spans="1:27" ht="19.5">
      <c r="A5" s="75" t="s">
        <v>31</v>
      </c>
      <c r="E5" s="30"/>
      <c r="F5" s="30"/>
      <c r="G5" s="30"/>
      <c r="I5" s="30"/>
      <c r="K5" s="30"/>
      <c r="L5" s="30"/>
      <c r="N5" s="30"/>
      <c r="O5" s="30"/>
      <c r="P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9.5">
      <c r="A6" s="75" t="s">
        <v>32</v>
      </c>
      <c r="E6" s="30"/>
      <c r="F6" s="30"/>
      <c r="G6" s="30"/>
      <c r="I6" s="30"/>
      <c r="K6" s="30"/>
      <c r="L6" s="30"/>
      <c r="N6" s="30"/>
      <c r="O6" s="30"/>
      <c r="P6" s="30"/>
      <c r="S6" s="30"/>
      <c r="T6" s="30"/>
      <c r="U6" s="30"/>
      <c r="V6" s="30"/>
      <c r="W6" s="30"/>
      <c r="X6" s="30"/>
      <c r="Y6" s="30"/>
      <c r="Z6" s="30"/>
      <c r="AA6" s="30"/>
    </row>
    <row r="7" ht="20.25" thickBot="1">
      <c r="A7" s="75" t="s">
        <v>33</v>
      </c>
    </row>
    <row r="8" spans="7:18" s="5" customFormat="1" ht="12" customHeight="1" thickBot="1">
      <c r="G8" s="6"/>
      <c r="M8" s="11"/>
      <c r="O8" s="82" t="s">
        <v>35</v>
      </c>
      <c r="P8" s="83"/>
      <c r="Q8" s="83"/>
      <c r="R8" s="84"/>
    </row>
    <row r="9" spans="1:28" s="11" customFormat="1" ht="12.75" thickBot="1">
      <c r="A9" s="7"/>
      <c r="B9" s="8"/>
      <c r="C9" s="8"/>
      <c r="D9" s="8"/>
      <c r="E9" s="13"/>
      <c r="F9" s="14"/>
      <c r="G9" s="10"/>
      <c r="I9" s="76" t="s">
        <v>34</v>
      </c>
      <c r="J9" s="77"/>
      <c r="K9" s="77"/>
      <c r="L9" s="77"/>
      <c r="M9" s="77"/>
      <c r="N9" s="78"/>
      <c r="O9" s="85"/>
      <c r="P9" s="86"/>
      <c r="Q9" s="86"/>
      <c r="R9" s="87"/>
      <c r="S9" s="79" t="s">
        <v>10</v>
      </c>
      <c r="T9" s="79"/>
      <c r="U9" s="80"/>
      <c r="V9" s="81" t="s">
        <v>11</v>
      </c>
      <c r="W9" s="79"/>
      <c r="X9" s="80"/>
      <c r="Y9" s="81" t="s">
        <v>12</v>
      </c>
      <c r="Z9" s="79"/>
      <c r="AA9" s="80"/>
      <c r="AB9" s="33"/>
    </row>
    <row r="10" spans="1:28" s="11" customFormat="1" ht="12" hidden="1">
      <c r="A10" s="7"/>
      <c r="B10" s="8"/>
      <c r="C10" s="8"/>
      <c r="D10" s="8"/>
      <c r="E10" s="9"/>
      <c r="F10" s="12"/>
      <c r="G10" s="10"/>
      <c r="I10" s="25"/>
      <c r="J10" s="26"/>
      <c r="K10" s="27"/>
      <c r="L10" s="27"/>
      <c r="M10" s="27"/>
      <c r="N10" s="24"/>
      <c r="O10" s="10"/>
      <c r="P10" s="10"/>
      <c r="Q10" s="33"/>
      <c r="R10" s="33"/>
      <c r="S10" s="35"/>
      <c r="T10" s="36"/>
      <c r="U10" s="37"/>
      <c r="V10" s="35"/>
      <c r="W10" s="36"/>
      <c r="X10" s="37"/>
      <c r="Y10" s="35"/>
      <c r="Z10" s="36"/>
      <c r="AA10" s="34"/>
      <c r="AB10" s="33"/>
    </row>
    <row r="11" spans="1:28" s="16" customFormat="1" ht="23.25" customHeight="1">
      <c r="A11" s="17" t="s">
        <v>18</v>
      </c>
      <c r="B11" s="18" t="s">
        <v>0</v>
      </c>
      <c r="C11" s="19" t="s">
        <v>36</v>
      </c>
      <c r="D11" s="29" t="s">
        <v>20</v>
      </c>
      <c r="E11" s="19" t="s">
        <v>21</v>
      </c>
      <c r="F11" s="20" t="s">
        <v>17</v>
      </c>
      <c r="G11" s="15" t="s">
        <v>16</v>
      </c>
      <c r="H11" s="16" t="s">
        <v>15</v>
      </c>
      <c r="I11" s="21" t="s">
        <v>37</v>
      </c>
      <c r="J11" s="28" t="s">
        <v>14</v>
      </c>
      <c r="K11" s="22" t="s">
        <v>38</v>
      </c>
      <c r="L11" s="22" t="s">
        <v>13</v>
      </c>
      <c r="M11" s="22" t="s">
        <v>24</v>
      </c>
      <c r="N11" s="23" t="s">
        <v>7</v>
      </c>
      <c r="O11" s="15" t="s">
        <v>1</v>
      </c>
      <c r="P11" s="15" t="s">
        <v>2</v>
      </c>
      <c r="Q11" s="38" t="s">
        <v>39</v>
      </c>
      <c r="R11" s="38" t="s">
        <v>23</v>
      </c>
      <c r="S11" s="39" t="s">
        <v>30</v>
      </c>
      <c r="T11" s="40" t="s">
        <v>3</v>
      </c>
      <c r="U11" s="41" t="s">
        <v>4</v>
      </c>
      <c r="V11" s="39" t="s">
        <v>6</v>
      </c>
      <c r="W11" s="40" t="s">
        <v>5</v>
      </c>
      <c r="X11" s="41" t="s">
        <v>19</v>
      </c>
      <c r="Y11" s="39" t="s">
        <v>8</v>
      </c>
      <c r="Z11" s="40" t="s">
        <v>22</v>
      </c>
      <c r="AA11" s="41" t="s">
        <v>9</v>
      </c>
      <c r="AB11" s="38"/>
    </row>
    <row r="12" spans="1:28" ht="12">
      <c r="A12"/>
      <c r="C12" s="30"/>
      <c r="D12" s="30"/>
      <c r="E12" s="66">
        <f>C12+D12</f>
        <v>0</v>
      </c>
      <c r="F12" s="30"/>
      <c r="G12" s="66">
        <f>E12-F12</f>
        <v>0</v>
      </c>
      <c r="H12" s="67">
        <f>_xlfn.IFERROR(G12/E12,0)</f>
        <v>0</v>
      </c>
      <c r="I12" s="68">
        <f>U12</f>
        <v>0</v>
      </c>
      <c r="J12" s="69">
        <f>_xlfn.IFERROR(I12/F12,0)</f>
        <v>0</v>
      </c>
      <c r="K12" s="70">
        <f>IF(J12&gt;1,E12,J12*E12)</f>
        <v>0</v>
      </c>
      <c r="L12" s="70">
        <f>K12*H12</f>
        <v>0</v>
      </c>
      <c r="M12" s="71" t="str">
        <f>IF(G12&lt;0,G12,"NA")</f>
        <v>NA</v>
      </c>
      <c r="N12" s="72">
        <f>X12</f>
        <v>0</v>
      </c>
      <c r="O12" s="70">
        <f>IF(K12-N12&gt;0,K12-N12,0)</f>
        <v>0</v>
      </c>
      <c r="P12" s="70">
        <f>IF(K12-N12&lt;0,K12-N12,0)</f>
        <v>0</v>
      </c>
      <c r="Q12" s="73">
        <f>K12-AA12</f>
        <v>0</v>
      </c>
      <c r="R12" s="74" t="str">
        <f>IF(M12="NA","NA",M12-L12)</f>
        <v>NA</v>
      </c>
      <c r="S12" s="31"/>
      <c r="T12" s="32">
        <v>0</v>
      </c>
      <c r="U12" s="72">
        <f>S12+T12</f>
        <v>0</v>
      </c>
      <c r="V12" s="32"/>
      <c r="W12" s="32">
        <v>0</v>
      </c>
      <c r="X12" s="70">
        <f>V12+W12</f>
        <v>0</v>
      </c>
      <c r="Y12" s="43">
        <v>0</v>
      </c>
      <c r="Z12" s="44">
        <v>0</v>
      </c>
      <c r="AA12" s="72">
        <f>Y12+Z12</f>
        <v>0</v>
      </c>
      <c r="AB12" s="42"/>
    </row>
    <row r="13" spans="1:28" ht="12">
      <c r="A13"/>
      <c r="C13" s="30"/>
      <c r="D13" s="30"/>
      <c r="E13" s="66">
        <f>C13+D13</f>
        <v>0</v>
      </c>
      <c r="F13" s="30"/>
      <c r="G13" s="66">
        <f>E13-F13</f>
        <v>0</v>
      </c>
      <c r="H13" s="67">
        <f>_xlfn.IFERROR(G13/E13,0)</f>
        <v>0</v>
      </c>
      <c r="I13" s="68">
        <f>U13</f>
        <v>0</v>
      </c>
      <c r="J13" s="69">
        <f>_xlfn.IFERROR(I13/F13,0)</f>
        <v>0</v>
      </c>
      <c r="K13" s="70">
        <f>IF(J13&gt;1,E13,J13*E13)</f>
        <v>0</v>
      </c>
      <c r="L13" s="70">
        <f>K13*H13</f>
        <v>0</v>
      </c>
      <c r="M13" s="71" t="str">
        <f>IF(G13&lt;0,G13,"NA")</f>
        <v>NA</v>
      </c>
      <c r="N13" s="72">
        <f>X13</f>
        <v>0</v>
      </c>
      <c r="O13" s="70">
        <f>IF(K13-N13&gt;0,K13-N13,0)</f>
        <v>0</v>
      </c>
      <c r="P13" s="70">
        <f>IF(K13-N13&lt;0,K13-N13,0)</f>
        <v>0</v>
      </c>
      <c r="Q13" s="73">
        <f>K13-AA13</f>
        <v>0</v>
      </c>
      <c r="R13" s="74" t="str">
        <f>IF(M13="NA","NA",M13-L13)</f>
        <v>NA</v>
      </c>
      <c r="S13" s="31"/>
      <c r="T13" s="32">
        <v>0</v>
      </c>
      <c r="U13" s="72">
        <f>S13+T13</f>
        <v>0</v>
      </c>
      <c r="V13" s="32"/>
      <c r="W13" s="32">
        <v>0</v>
      </c>
      <c r="X13" s="70">
        <f>V13+W13</f>
        <v>0</v>
      </c>
      <c r="Y13" s="43">
        <v>0</v>
      </c>
      <c r="Z13" s="44">
        <v>0</v>
      </c>
      <c r="AA13" s="72">
        <f>Y13+Z13</f>
        <v>0</v>
      </c>
      <c r="AB13" s="42"/>
    </row>
    <row r="14" spans="1:27" ht="12">
      <c r="A14" s="58" t="s">
        <v>25</v>
      </c>
      <c r="B14" s="57"/>
      <c r="C14" s="57"/>
      <c r="D14" s="57"/>
      <c r="E14" s="59"/>
      <c r="F14" s="59"/>
      <c r="G14" s="60"/>
      <c r="H14" s="60"/>
      <c r="I14" s="61"/>
      <c r="J14" s="60"/>
      <c r="K14" s="60"/>
      <c r="L14" s="60"/>
      <c r="M14" s="62"/>
      <c r="N14" s="63"/>
      <c r="O14" s="64">
        <f aca="true" t="shared" si="0" ref="O14:AA14">SUBTOTAL(109,O12:O13)</f>
        <v>0</v>
      </c>
      <c r="P14" s="64">
        <f t="shared" si="0"/>
        <v>0</v>
      </c>
      <c r="Q14" s="64">
        <f t="shared" si="0"/>
        <v>0</v>
      </c>
      <c r="R14" s="64">
        <f t="shared" si="0"/>
        <v>0</v>
      </c>
      <c r="S14" s="55">
        <f t="shared" si="0"/>
        <v>0</v>
      </c>
      <c r="T14" s="52">
        <f t="shared" si="0"/>
        <v>0</v>
      </c>
      <c r="U14" s="56">
        <f t="shared" si="0"/>
        <v>0</v>
      </c>
      <c r="V14" s="53">
        <f t="shared" si="0"/>
        <v>0</v>
      </c>
      <c r="W14" s="52">
        <f t="shared" si="0"/>
        <v>0</v>
      </c>
      <c r="X14" s="54">
        <f t="shared" si="0"/>
        <v>0</v>
      </c>
      <c r="Y14" s="51">
        <f t="shared" si="0"/>
        <v>0</v>
      </c>
      <c r="Z14" s="52">
        <f t="shared" si="0"/>
        <v>0</v>
      </c>
      <c r="AA14" s="65">
        <f t="shared" si="0"/>
        <v>0</v>
      </c>
    </row>
  </sheetData>
  <sheetProtection formatCells="0" formatColumns="0" formatRows="0" insertColumns="0" insertRows="0" deleteColumns="0" deleteRows="0" sort="0" autoFilter="0" pivotTables="0"/>
  <mergeCells count="5">
    <mergeCell ref="I9:N9"/>
    <mergeCell ref="S9:U9"/>
    <mergeCell ref="V9:X9"/>
    <mergeCell ref="Y9:AA9"/>
    <mergeCell ref="O8:R9"/>
  </mergeCells>
  <printOptions/>
  <pageMargins left="0.7" right="0.7" top="0.75" bottom="0.75" header="0.3" footer="0.3"/>
  <pageSetup fitToHeight="1" fitToWidth="1" horizontalDpi="600" verticalDpi="600" orientation="landscape" paperSize="17" scale="62" r:id="rId5"/>
  <headerFooter>
    <oddHeader>&amp;R&amp;D</oddHeader>
    <oddFooter>&amp;L&amp;Z&amp;F&amp;R&amp;P of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B26"/>
  <sheetViews>
    <sheetView showGridLines="0" workbookViewId="0" topLeftCell="A1">
      <pane xSplit="1" ySplit="11" topLeftCell="F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2" sqref="A12:C13"/>
    </sheetView>
  </sheetViews>
  <sheetFormatPr defaultColWidth="9.33203125" defaultRowHeight="12"/>
  <cols>
    <col min="1" max="1" width="17.5" style="1" customWidth="1"/>
    <col min="2" max="2" width="20.5" style="1" customWidth="1"/>
    <col min="3" max="3" width="17" style="1" customWidth="1"/>
    <col min="4" max="4" width="18.33203125" style="1" bestFit="1" customWidth="1"/>
    <col min="5" max="5" width="14.83203125" style="30" customWidth="1"/>
    <col min="6" max="6" width="16" style="30" customWidth="1"/>
    <col min="7" max="7" width="13" style="30" customWidth="1"/>
    <col min="8" max="8" width="12.66015625" style="1" customWidth="1"/>
    <col min="9" max="9" width="12.83203125" style="30" customWidth="1"/>
    <col min="10" max="10" width="12.83203125" style="4" customWidth="1"/>
    <col min="11" max="11" width="17.16015625" style="30" customWidth="1"/>
    <col min="12" max="12" width="13.16015625" style="30" customWidth="1"/>
    <col min="13" max="13" width="13.16015625" style="47" customWidth="1"/>
    <col min="14" max="14" width="11.83203125" style="30" customWidth="1"/>
    <col min="15" max="15" width="10.5" style="30" bestFit="1" customWidth="1"/>
    <col min="16" max="16" width="9.66015625" style="30" bestFit="1" customWidth="1"/>
    <col min="17" max="17" width="16.66015625" style="1" customWidth="1"/>
    <col min="18" max="18" width="16.66015625" style="49" customWidth="1"/>
    <col min="19" max="19" width="17.83203125" style="30" bestFit="1" customWidth="1"/>
    <col min="20" max="20" width="13.5" style="30" bestFit="1" customWidth="1"/>
    <col min="21" max="21" width="13.5" style="30" customWidth="1"/>
    <col min="22" max="23" width="13" style="30" customWidth="1"/>
    <col min="24" max="24" width="16.16015625" style="30" customWidth="1"/>
    <col min="25" max="25" width="15.16015625" style="30" bestFit="1" customWidth="1"/>
    <col min="26" max="26" width="14.16015625" style="30" customWidth="1"/>
    <col min="27" max="27" width="12.33203125" style="30" customWidth="1"/>
    <col min="28" max="16384" width="9.33203125" style="1" customWidth="1"/>
  </cols>
  <sheetData>
    <row r="1" ht="12"/>
    <row r="2" ht="12"/>
    <row r="3" ht="12"/>
    <row r="4" ht="12"/>
    <row r="5" ht="19.5">
      <c r="A5" s="75" t="s">
        <v>31</v>
      </c>
    </row>
    <row r="6" ht="19.5">
      <c r="A6" s="75" t="s">
        <v>32</v>
      </c>
    </row>
    <row r="7" ht="20.25" thickBot="1">
      <c r="A7" s="75" t="s">
        <v>33</v>
      </c>
    </row>
    <row r="8" spans="7:18" s="5" customFormat="1" ht="12" customHeight="1" thickBot="1">
      <c r="G8" s="6"/>
      <c r="M8" s="11"/>
      <c r="O8" s="82" t="s">
        <v>35</v>
      </c>
      <c r="P8" s="83"/>
      <c r="Q8" s="83"/>
      <c r="R8" s="84"/>
    </row>
    <row r="9" spans="1:28" s="11" customFormat="1" ht="12.75" thickBot="1">
      <c r="A9" s="7"/>
      <c r="B9" s="8"/>
      <c r="C9" s="8"/>
      <c r="D9" s="8"/>
      <c r="E9" s="13"/>
      <c r="F9" s="14"/>
      <c r="G9" s="10"/>
      <c r="I9" s="76" t="s">
        <v>34</v>
      </c>
      <c r="J9" s="77"/>
      <c r="K9" s="77"/>
      <c r="L9" s="77"/>
      <c r="M9" s="77"/>
      <c r="N9" s="78"/>
      <c r="O9" s="85"/>
      <c r="P9" s="86"/>
      <c r="Q9" s="86"/>
      <c r="R9" s="87"/>
      <c r="S9" s="79" t="s">
        <v>10</v>
      </c>
      <c r="T9" s="79"/>
      <c r="U9" s="80"/>
      <c r="V9" s="81" t="s">
        <v>11</v>
      </c>
      <c r="W9" s="79"/>
      <c r="X9" s="80"/>
      <c r="Y9" s="81" t="s">
        <v>12</v>
      </c>
      <c r="Z9" s="79"/>
      <c r="AA9" s="80"/>
      <c r="AB9" s="33"/>
    </row>
    <row r="10" spans="1:28" s="11" customFormat="1" ht="12" hidden="1">
      <c r="A10" s="7"/>
      <c r="B10" s="8"/>
      <c r="C10" s="8"/>
      <c r="D10" s="8"/>
      <c r="E10" s="9"/>
      <c r="F10" s="12"/>
      <c r="G10" s="10"/>
      <c r="I10" s="25"/>
      <c r="J10" s="26"/>
      <c r="K10" s="27"/>
      <c r="L10" s="27"/>
      <c r="M10" s="27"/>
      <c r="N10" s="24"/>
      <c r="O10" s="10"/>
      <c r="P10" s="10"/>
      <c r="Q10" s="33"/>
      <c r="R10" s="33"/>
      <c r="S10" s="35"/>
      <c r="T10" s="36"/>
      <c r="U10" s="37"/>
      <c r="V10" s="35"/>
      <c r="W10" s="36"/>
      <c r="X10" s="37"/>
      <c r="Y10" s="35"/>
      <c r="Z10" s="36"/>
      <c r="AA10" s="34"/>
      <c r="AB10" s="33"/>
    </row>
    <row r="11" spans="1:28" s="16" customFormat="1" ht="23.25" customHeight="1">
      <c r="A11" s="17" t="s">
        <v>18</v>
      </c>
      <c r="B11" s="18" t="s">
        <v>0</v>
      </c>
      <c r="C11" s="19" t="s">
        <v>36</v>
      </c>
      <c r="D11" s="29" t="s">
        <v>20</v>
      </c>
      <c r="E11" s="19" t="s">
        <v>21</v>
      </c>
      <c r="F11" s="20" t="s">
        <v>17</v>
      </c>
      <c r="G11" s="15" t="s">
        <v>16</v>
      </c>
      <c r="H11" s="16" t="s">
        <v>15</v>
      </c>
      <c r="I11" s="21" t="s">
        <v>37</v>
      </c>
      <c r="J11" s="28" t="s">
        <v>14</v>
      </c>
      <c r="K11" s="22" t="s">
        <v>38</v>
      </c>
      <c r="L11" s="22" t="s">
        <v>13</v>
      </c>
      <c r="M11" s="22" t="s">
        <v>24</v>
      </c>
      <c r="N11" s="23" t="s">
        <v>7</v>
      </c>
      <c r="O11" s="15" t="s">
        <v>1</v>
      </c>
      <c r="P11" s="15" t="s">
        <v>2</v>
      </c>
      <c r="Q11" s="38" t="s">
        <v>39</v>
      </c>
      <c r="R11" s="38" t="s">
        <v>23</v>
      </c>
      <c r="S11" s="39" t="s">
        <v>30</v>
      </c>
      <c r="T11" s="40" t="s">
        <v>3</v>
      </c>
      <c r="U11" s="41" t="s">
        <v>4</v>
      </c>
      <c r="V11" s="39" t="s">
        <v>6</v>
      </c>
      <c r="W11" s="40" t="s">
        <v>5</v>
      </c>
      <c r="X11" s="41" t="s">
        <v>19</v>
      </c>
      <c r="Y11" s="39" t="s">
        <v>8</v>
      </c>
      <c r="Z11" s="40" t="s">
        <v>22</v>
      </c>
      <c r="AA11" s="41" t="s">
        <v>9</v>
      </c>
      <c r="AB11" s="38"/>
    </row>
    <row r="12" spans="1:28" ht="12">
      <c r="A12" s="2" t="s">
        <v>26</v>
      </c>
      <c r="B12" s="1" t="s">
        <v>28</v>
      </c>
      <c r="C12" s="30">
        <v>415909</v>
      </c>
      <c r="D12" s="30"/>
      <c r="E12" s="66">
        <f>C12+D12</f>
        <v>415909</v>
      </c>
      <c r="F12" s="30">
        <v>509598</v>
      </c>
      <c r="G12" s="66">
        <f>E12-F12</f>
        <v>-93689</v>
      </c>
      <c r="H12" s="67">
        <f>_xlfn.IFERROR(G12/E12,0)</f>
        <v>-0.2252632186367691</v>
      </c>
      <c r="I12" s="68">
        <f>U12</f>
        <v>60224.57</v>
      </c>
      <c r="J12" s="69">
        <f>_xlfn.IFERROR(I12/F12,0)</f>
        <v>0.11818054623448286</v>
      </c>
      <c r="K12" s="70">
        <f>IF(J12&gt;1,E12,J12*E12)</f>
        <v>49152.35280383753</v>
      </c>
      <c r="L12" s="70">
        <f>K12*H12</f>
        <v>-11072.217196162464</v>
      </c>
      <c r="M12" s="71">
        <f>IF(G12&lt;0,G12,"NA")</f>
        <v>-93689</v>
      </c>
      <c r="N12" s="72">
        <f>X12</f>
        <v>120733</v>
      </c>
      <c r="O12" s="70">
        <f>IF(K12-N12&gt;0,K12-N12,0)</f>
        <v>0</v>
      </c>
      <c r="P12" s="70">
        <f>IF(K12-N12&lt;0,K12-N12,0)</f>
        <v>-71580.64719616246</v>
      </c>
      <c r="Q12" s="73">
        <f>K12-AA12</f>
        <v>49152.35280383753</v>
      </c>
      <c r="R12" s="74">
        <f>IF(M12="NA","NA",M12-L12)</f>
        <v>-82616.78280383753</v>
      </c>
      <c r="S12" s="31">
        <v>60224.57</v>
      </c>
      <c r="T12" s="32">
        <v>0</v>
      </c>
      <c r="U12" s="72">
        <f>S12+T12</f>
        <v>60224.57</v>
      </c>
      <c r="V12" s="32">
        <v>120733</v>
      </c>
      <c r="W12" s="32">
        <v>0</v>
      </c>
      <c r="X12" s="70">
        <f>V12+W12</f>
        <v>120733</v>
      </c>
      <c r="Y12" s="43">
        <v>0</v>
      </c>
      <c r="Z12" s="44">
        <v>0</v>
      </c>
      <c r="AA12" s="72">
        <f>Y12+Z12</f>
        <v>0</v>
      </c>
      <c r="AB12" s="42"/>
    </row>
    <row r="13" spans="1:28" ht="12">
      <c r="A13" s="2" t="s">
        <v>27</v>
      </c>
      <c r="B13" s="1" t="s">
        <v>29</v>
      </c>
      <c r="C13" s="30">
        <v>593951.89</v>
      </c>
      <c r="D13" s="30"/>
      <c r="E13" s="66">
        <f>C13+D13</f>
        <v>593951.89</v>
      </c>
      <c r="F13" s="30">
        <v>558320.88</v>
      </c>
      <c r="G13" s="66">
        <f>E13-F13</f>
        <v>35631.01000000001</v>
      </c>
      <c r="H13" s="67">
        <f>_xlfn.IFERROR(G13/E13,0)</f>
        <v>0.059989724083544894</v>
      </c>
      <c r="I13" s="68">
        <f>U13</f>
        <v>141190.31</v>
      </c>
      <c r="J13" s="69">
        <f>_xlfn.IFERROR(I13/F13,0)</f>
        <v>0.25288380760540424</v>
      </c>
      <c r="K13" s="70">
        <f>IF(J13&gt;1,E13,J13*E13)</f>
        <v>150200.81547762622</v>
      </c>
      <c r="L13" s="70">
        <f>K13*H13</f>
        <v>9010.505477626237</v>
      </c>
      <c r="M13" s="71" t="str">
        <f>IF(G13&lt;0,G13,"NA")</f>
        <v>NA</v>
      </c>
      <c r="N13" s="72">
        <f>X13</f>
        <v>118389.5</v>
      </c>
      <c r="O13" s="70">
        <f>IF(K13-N13&gt;0,K13-N13,0)</f>
        <v>31811.315477626224</v>
      </c>
      <c r="P13" s="70">
        <f>IF(K13-N13&lt;0,K13-N13,0)</f>
        <v>0</v>
      </c>
      <c r="Q13" s="73">
        <f>K13-AA13</f>
        <v>150200.81547762622</v>
      </c>
      <c r="R13" s="74" t="str">
        <f>IF(M13="NA","NA",M13-L13)</f>
        <v>NA</v>
      </c>
      <c r="S13" s="31">
        <v>141190.31</v>
      </c>
      <c r="T13" s="32">
        <v>0</v>
      </c>
      <c r="U13" s="72">
        <f>S13+T13</f>
        <v>141190.31</v>
      </c>
      <c r="V13" s="32">
        <v>118389.5</v>
      </c>
      <c r="W13" s="32">
        <v>0</v>
      </c>
      <c r="X13" s="70">
        <f>V13+W13</f>
        <v>118389.5</v>
      </c>
      <c r="Y13" s="43">
        <v>0</v>
      </c>
      <c r="Z13" s="45">
        <v>0</v>
      </c>
      <c r="AA13" s="72">
        <f>Y13+Z13</f>
        <v>0</v>
      </c>
      <c r="AB13" s="42"/>
    </row>
    <row r="14" spans="1:28" ht="12">
      <c r="A14" s="58" t="s">
        <v>25</v>
      </c>
      <c r="B14" s="57"/>
      <c r="C14" s="57"/>
      <c r="D14" s="57"/>
      <c r="E14" s="59"/>
      <c r="F14" s="59"/>
      <c r="G14" s="60"/>
      <c r="H14" s="60"/>
      <c r="I14" s="61"/>
      <c r="J14" s="60"/>
      <c r="K14" s="60"/>
      <c r="L14" s="60"/>
      <c r="M14" s="62"/>
      <c r="N14" s="63"/>
      <c r="O14" s="64">
        <f aca="true" t="shared" si="0" ref="O14:AA14">SUBTOTAL(109,O12:O13)</f>
        <v>31811.315477626224</v>
      </c>
      <c r="P14" s="64">
        <f t="shared" si="0"/>
        <v>-71580.64719616246</v>
      </c>
      <c r="Q14" s="64">
        <f t="shared" si="0"/>
        <v>199353.16828146376</v>
      </c>
      <c r="R14" s="64">
        <f t="shared" si="0"/>
        <v>-82616.78280383753</v>
      </c>
      <c r="S14" s="55">
        <f t="shared" si="0"/>
        <v>201414.88</v>
      </c>
      <c r="T14" s="52">
        <f t="shared" si="0"/>
        <v>0</v>
      </c>
      <c r="U14" s="56">
        <f t="shared" si="0"/>
        <v>201414.88</v>
      </c>
      <c r="V14" s="53">
        <f t="shared" si="0"/>
        <v>239122.5</v>
      </c>
      <c r="W14" s="52">
        <f t="shared" si="0"/>
        <v>0</v>
      </c>
      <c r="X14" s="54">
        <f t="shared" si="0"/>
        <v>239122.5</v>
      </c>
      <c r="Y14" s="51">
        <f t="shared" si="0"/>
        <v>0</v>
      </c>
      <c r="Z14" s="52">
        <f t="shared" si="0"/>
        <v>0</v>
      </c>
      <c r="AA14" s="65">
        <f t="shared" si="0"/>
        <v>0</v>
      </c>
      <c r="AB14" s="42"/>
    </row>
    <row r="15" spans="17:28" ht="12">
      <c r="Q15" s="42"/>
      <c r="R15" s="48"/>
      <c r="S15" s="46"/>
      <c r="T15" s="46"/>
      <c r="U15" s="46"/>
      <c r="V15" s="46"/>
      <c r="W15" s="46"/>
      <c r="X15" s="46"/>
      <c r="Y15" s="46"/>
      <c r="Z15" s="46"/>
      <c r="AA15" s="46"/>
      <c r="AB15" s="42"/>
    </row>
    <row r="16" spans="17:28" ht="12">
      <c r="Q16" s="42"/>
      <c r="R16" s="48"/>
      <c r="S16" s="46"/>
      <c r="T16" s="46"/>
      <c r="U16" s="46"/>
      <c r="V16" s="46"/>
      <c r="W16" s="46"/>
      <c r="X16" s="46"/>
      <c r="Y16" s="46"/>
      <c r="Z16" s="46"/>
      <c r="AA16" s="46"/>
      <c r="AB16" s="42"/>
    </row>
    <row r="17" spans="17:28" ht="12">
      <c r="Q17" s="42"/>
      <c r="R17" s="48"/>
      <c r="S17" s="46"/>
      <c r="T17" s="46"/>
      <c r="U17" s="46"/>
      <c r="V17" s="46"/>
      <c r="W17" s="46"/>
      <c r="X17" s="46"/>
      <c r="Y17" s="46"/>
      <c r="Z17" s="46"/>
      <c r="AA17" s="46"/>
      <c r="AB17" s="42"/>
    </row>
    <row r="18" spans="17:28" ht="12">
      <c r="Q18" s="42"/>
      <c r="R18" s="48"/>
      <c r="S18" s="46"/>
      <c r="T18" s="46"/>
      <c r="U18" s="46"/>
      <c r="V18" s="46"/>
      <c r="W18" s="46"/>
      <c r="X18" s="46"/>
      <c r="Y18" s="46"/>
      <c r="Z18" s="46"/>
      <c r="AA18" s="46"/>
      <c r="AB18" s="42"/>
    </row>
    <row r="19" spans="17:28" ht="12">
      <c r="Q19" s="42"/>
      <c r="R19" s="48"/>
      <c r="S19" s="46"/>
      <c r="T19" s="46"/>
      <c r="U19" s="46"/>
      <c r="V19" s="46"/>
      <c r="W19" s="46"/>
      <c r="X19" s="46"/>
      <c r="Y19" s="46"/>
      <c r="Z19" s="46"/>
      <c r="AA19" s="46"/>
      <c r="AB19" s="42"/>
    </row>
    <row r="20" spans="17:28" ht="12">
      <c r="Q20" s="42"/>
      <c r="R20" s="48"/>
      <c r="S20" s="46"/>
      <c r="T20" s="46"/>
      <c r="U20" s="46"/>
      <c r="V20" s="46"/>
      <c r="W20" s="46"/>
      <c r="X20" s="46"/>
      <c r="Y20" s="46"/>
      <c r="Z20" s="46"/>
      <c r="AA20" s="46"/>
      <c r="AB20" s="42"/>
    </row>
    <row r="21" spans="17:28" ht="12">
      <c r="Q21" s="42"/>
      <c r="R21" s="48"/>
      <c r="S21" s="46"/>
      <c r="T21" s="46"/>
      <c r="U21" s="46"/>
      <c r="V21" s="46"/>
      <c r="W21" s="46"/>
      <c r="X21" s="46"/>
      <c r="Y21" s="46"/>
      <c r="Z21" s="46"/>
      <c r="AA21" s="46"/>
      <c r="AB21" s="42"/>
    </row>
    <row r="22" spans="16:28" ht="12">
      <c r="P22" s="42"/>
      <c r="Q22" s="48"/>
      <c r="R22" s="50"/>
      <c r="S22" s="46"/>
      <c r="T22" s="46"/>
      <c r="U22" s="46"/>
      <c r="V22" s="46"/>
      <c r="W22" s="46"/>
      <c r="X22" s="46"/>
      <c r="Y22" s="46"/>
      <c r="Z22" s="46"/>
      <c r="AA22" s="46"/>
      <c r="AB22" s="42"/>
    </row>
    <row r="23" spans="16:28" ht="12">
      <c r="P23" s="1"/>
      <c r="Q23" s="48"/>
      <c r="R23" s="50"/>
      <c r="U23" s="46"/>
      <c r="V23" s="46"/>
      <c r="W23" s="46"/>
      <c r="X23" s="46"/>
      <c r="Y23" s="46"/>
      <c r="Z23" s="46"/>
      <c r="AA23" s="46"/>
      <c r="AB23" s="42"/>
    </row>
    <row r="24" spans="16:27" ht="12">
      <c r="P24" s="42"/>
      <c r="Q24" s="49"/>
      <c r="R24" s="1"/>
      <c r="S24" s="46"/>
      <c r="U24" s="46"/>
      <c r="V24" s="46"/>
      <c r="W24" s="46"/>
      <c r="X24" s="46"/>
      <c r="Y24" s="46"/>
      <c r="Z24" s="46"/>
      <c r="AA24" s="46"/>
    </row>
    <row r="25" spans="16:18" ht="12">
      <c r="P25" s="1"/>
      <c r="Q25" s="49"/>
      <c r="R25" s="1"/>
    </row>
    <row r="26" spans="16:18" ht="12">
      <c r="P26" s="1"/>
      <c r="Q26" s="49"/>
      <c r="R26" s="1"/>
    </row>
  </sheetData>
  <sheetProtection formatCells="0" formatColumns="0" formatRows="0" insertColumns="0" insertRows="0" deleteColumns="0" deleteRows="0" sort="0" autoFilter="0" pivotTables="0"/>
  <mergeCells count="5">
    <mergeCell ref="O8:R9"/>
    <mergeCell ref="I9:N9"/>
    <mergeCell ref="S9:U9"/>
    <mergeCell ref="V9:X9"/>
    <mergeCell ref="Y9:AA9"/>
  </mergeCells>
  <printOptions/>
  <pageMargins left="0.7" right="0.7" top="0.75" bottom="0.75" header="0.3" footer="0.3"/>
  <pageSetup fitToHeight="1" fitToWidth="1" horizontalDpi="600" verticalDpi="600" orientation="landscape" paperSize="17" scale="61" r:id="rId5"/>
  <headerFooter>
    <oddHeader>&amp;R&amp;D</oddHeader>
    <oddFooter>&amp;L&amp;Z&amp;F&amp;R&amp;P of &amp;N</oddFooter>
  </headerFooter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jasons</dc:creator>
  <cp:keywords/>
  <dc:description/>
  <cp:lastModifiedBy>Jason Shultz</cp:lastModifiedBy>
  <cp:lastPrinted>2015-11-01T13:36:00Z</cp:lastPrinted>
  <dcterms:created xsi:type="dcterms:W3CDTF">2009-03-06T02:41:49Z</dcterms:created>
  <dcterms:modified xsi:type="dcterms:W3CDTF">2015-11-01T13:37:31Z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